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1420 - Cowra\Dust Monitoring\2018\"/>
    </mc:Choice>
  </mc:AlternateContent>
  <xr:revisionPtr revIDLastSave="0" documentId="13_ncr:1_{B1473D7A-FBCE-476C-BB45-BA48B0750F86}" xr6:coauthVersionLast="40" xr6:coauthVersionMax="40" xr10:uidLastSave="{00000000-0000-0000-0000-000000000000}"/>
  <bookViews>
    <workbookView xWindow="0" yWindow="0" windowWidth="28800" windowHeight="12210" firstSheet="2" activeTab="12" xr2:uid="{00000000-000D-0000-FFFF-FFFF00000000}"/>
  </bookViews>
  <sheets>
    <sheet name="Dust Monitoring Point Locations" sheetId="22" r:id="rId1"/>
    <sheet name="Jan - 2018" sheetId="21" r:id="rId2"/>
    <sheet name="Feb - 2018" sheetId="20" r:id="rId3"/>
    <sheet name="Mar - 2018" sheetId="19" r:id="rId4"/>
    <sheet name="Apr - 2018" sheetId="18" r:id="rId5"/>
    <sheet name="May - 2018" sheetId="17" r:id="rId6"/>
    <sheet name="Jun - 2018" sheetId="11" r:id="rId7"/>
    <sheet name="Jul - 2018" sheetId="10" r:id="rId8"/>
    <sheet name="Aug - 2018" sheetId="4" r:id="rId9"/>
    <sheet name="Sep - 2018" sheetId="5" r:id="rId10"/>
    <sheet name="Oct - 2018" sheetId="7" r:id="rId11"/>
    <sheet name="Nov - 2018" sheetId="8" r:id="rId12"/>
    <sheet name="Dec - 2018" sheetId="9" r:id="rId13"/>
  </sheets>
  <definedNames>
    <definedName name="_xlnm.Print_Area" localSheetId="4">'Apr - 2018'!$A$1:$H$43</definedName>
    <definedName name="_xlnm.Print_Area" localSheetId="8">'Aug - 2018'!$A$1:$H$43</definedName>
    <definedName name="_xlnm.Print_Area" localSheetId="12">'Dec - 2018'!$A$1:$H$43</definedName>
    <definedName name="_xlnm.Print_Area" localSheetId="2">'Feb - 2018'!$A$1:$H$43</definedName>
    <definedName name="_xlnm.Print_Area" localSheetId="1">'Jan - 2018'!$A$1:$H$43</definedName>
    <definedName name="_xlnm.Print_Area" localSheetId="7">'Jul - 2018'!$A$1:$H$43</definedName>
    <definedName name="_xlnm.Print_Area" localSheetId="6">'Jun - 2018'!$A$1:$H$43</definedName>
    <definedName name="_xlnm.Print_Area" localSheetId="3">'Mar - 2018'!$A$1:$H$43</definedName>
    <definedName name="_xlnm.Print_Area" localSheetId="5">'May - 2018'!$A$1:$H$43</definedName>
    <definedName name="_xlnm.Print_Area" localSheetId="11">'Nov - 2018'!$A$1:$H$43</definedName>
    <definedName name="_xlnm.Print_Area" localSheetId="10">'Oct - 2018'!$A$1:$H$43</definedName>
    <definedName name="_xlnm.Print_Area" localSheetId="9">'Sep - 2018'!$A$1:$H$43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9" l="1"/>
  <c r="F37" i="9"/>
  <c r="F31" i="9"/>
  <c r="F43" i="8"/>
  <c r="F37" i="8"/>
  <c r="F31" i="8"/>
  <c r="F43" i="7"/>
  <c r="F37" i="7"/>
  <c r="F31" i="7"/>
  <c r="F43" i="5"/>
  <c r="F37" i="5"/>
  <c r="F31" i="5"/>
  <c r="F43" i="4"/>
  <c r="F37" i="4"/>
  <c r="F31" i="4"/>
  <c r="F43" i="10"/>
  <c r="F37" i="10"/>
  <c r="F31" i="10"/>
  <c r="F43" i="11"/>
  <c r="F37" i="11"/>
  <c r="F31" i="11"/>
  <c r="F43" i="17"/>
  <c r="F37" i="17"/>
  <c r="F31" i="17"/>
  <c r="F43" i="18"/>
  <c r="F37" i="18"/>
  <c r="F31" i="18"/>
  <c r="F43" i="19"/>
  <c r="F37" i="19"/>
  <c r="F31" i="19"/>
  <c r="F43" i="20"/>
  <c r="F37" i="20"/>
  <c r="F31" i="20"/>
  <c r="F31" i="21"/>
  <c r="F43" i="21"/>
  <c r="F37" i="21"/>
  <c r="H21" i="18" l="1"/>
  <c r="F21" i="18"/>
  <c r="F22" i="9" l="1"/>
  <c r="F21" i="9"/>
  <c r="F22" i="8"/>
  <c r="F21" i="8"/>
  <c r="F22" i="7"/>
  <c r="F21" i="7"/>
  <c r="F22" i="5"/>
  <c r="F21" i="5"/>
  <c r="F22" i="4"/>
  <c r="F21" i="4"/>
  <c r="F22" i="10"/>
  <c r="F21" i="10"/>
  <c r="F22" i="11"/>
  <c r="F21" i="11"/>
  <c r="F22" i="17"/>
  <c r="F21" i="17"/>
  <c r="F22" i="18"/>
  <c r="F22" i="19"/>
  <c r="F21" i="19"/>
  <c r="F22" i="20"/>
  <c r="F21" i="20"/>
  <c r="H22" i="9"/>
  <c r="G22" i="9"/>
  <c r="H21" i="9"/>
  <c r="G21" i="9"/>
  <c r="H22" i="8"/>
  <c r="G22" i="8"/>
  <c r="H21" i="8"/>
  <c r="G21" i="8"/>
  <c r="H22" i="7"/>
  <c r="G22" i="7"/>
  <c r="H21" i="7"/>
  <c r="G21" i="7"/>
  <c r="H22" i="5"/>
  <c r="G22" i="5"/>
  <c r="H21" i="5"/>
  <c r="G21" i="5"/>
  <c r="H22" i="4"/>
  <c r="G22" i="4"/>
  <c r="H21" i="4"/>
  <c r="G21" i="4"/>
  <c r="H22" i="10"/>
  <c r="G22" i="10"/>
  <c r="H21" i="10"/>
  <c r="G21" i="10"/>
  <c r="H22" i="11"/>
  <c r="G22" i="11"/>
  <c r="H21" i="11"/>
  <c r="G21" i="11"/>
  <c r="H22" i="17"/>
  <c r="G22" i="17"/>
  <c r="H21" i="17"/>
  <c r="G21" i="17"/>
  <c r="H22" i="18"/>
  <c r="G22" i="18"/>
  <c r="G21" i="18"/>
  <c r="H22" i="19"/>
  <c r="G22" i="19"/>
  <c r="H21" i="19"/>
  <c r="G21" i="19"/>
  <c r="H22" i="20"/>
  <c r="G22" i="20"/>
  <c r="H21" i="20"/>
  <c r="G21" i="20"/>
  <c r="G22" i="21"/>
  <c r="G21" i="21"/>
  <c r="F22" i="21"/>
  <c r="F21" i="21"/>
  <c r="H22" i="21"/>
  <c r="H21" i="21"/>
</calcChain>
</file>

<file path=xl/sharedStrings.xml><?xml version="1.0" encoding="utf-8"?>
<sst xmlns="http://schemas.openxmlformats.org/spreadsheetml/2006/main" count="673" uniqueCount="30">
  <si>
    <t>Pollutant</t>
  </si>
  <si>
    <t>Unit of Measure</t>
  </si>
  <si>
    <t>Lowest sample value</t>
  </si>
  <si>
    <t>Highest sample value</t>
  </si>
  <si>
    <t>Mean of samples</t>
  </si>
  <si>
    <t>Sample Date</t>
  </si>
  <si>
    <t>Test Result</t>
  </si>
  <si>
    <t>Summary of Results:</t>
  </si>
  <si>
    <t>Individual Results:</t>
  </si>
  <si>
    <t>Location of Monitoring Points:</t>
  </si>
  <si>
    <t>Mittagong Sands Pty Ltd</t>
  </si>
  <si>
    <t>Cowra Quartz Quarry - Glen Logan Road, Cowra NSW 2794</t>
  </si>
  <si>
    <t>EPA Licence No: 11420</t>
  </si>
  <si>
    <t>Monitoring Point 1:</t>
  </si>
  <si>
    <t>Monitoring Point 2:</t>
  </si>
  <si>
    <t>Monitoring Point 3:</t>
  </si>
  <si>
    <r>
      <t xml:space="preserve">Located in the north-western corner of the property on the eastern side of the main road as indicated by </t>
    </r>
    <r>
      <rPr>
        <i/>
        <sz val="10"/>
        <rFont val="Arial"/>
        <family val="2"/>
      </rPr>
      <t>DM01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</si>
  <si>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rubbish tip and adjacent the northern hall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</si>
  <si>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wash plant and the main road as indicated by </t>
    </r>
    <r>
      <rPr>
        <i/>
        <sz val="10"/>
        <rFont val="Arial"/>
        <family val="2"/>
      </rPr>
      <t>DM03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</si>
  <si>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Ash Content</t>
  </si>
  <si>
    <t>Particulates</t>
  </si>
  <si>
    <r>
      <t>g/m</t>
    </r>
    <r>
      <rPr>
        <vertAlign val="superscript"/>
        <sz val="10"/>
        <rFont val="Arial"/>
        <family val="2"/>
      </rPr>
      <t>2</t>
    </r>
  </si>
  <si>
    <t>Combustable Matter</t>
  </si>
  <si>
    <t>Particulate</t>
  </si>
  <si>
    <t>Combustible Matter</t>
  </si>
  <si>
    <t>TOTAL</t>
  </si>
  <si>
    <t>Dust Monitoring Requirements:</t>
  </si>
  <si>
    <t>Continuous sampling with results assessed on a monthly basis.</t>
  </si>
  <si>
    <r>
      <t xml:space="preserve">Located between the rubbish tip and adjacent the northern haul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</si>
  <si>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Damaged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</si>
</sst>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6" fillId="2" borderId="20" xfId="1" applyFont="1" applyFill="1" applyBorder="1" applyAlignment="1">
      <alignment vertical="center"/>
    </xf>
    <xf numFmtId="2" fontId="6" fillId="2" borderId="23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vertical="center" wrapText="1"/>
    </xf>
    <xf numFmtId="14" fontId="6" fillId="0" borderId="23" xfId="1" applyNumberFormat="1" applyFont="1" applyFill="1" applyBorder="1" applyAlignment="1">
      <alignment vertical="center"/>
    </xf>
    <xf numFmtId="14" fontId="6" fillId="0" borderId="24" xfId="1" applyNumberFormat="1" applyFont="1" applyFill="1" applyBorder="1" applyAlignment="1">
      <alignment vertical="center"/>
    </xf>
    <xf numFmtId="14" fontId="6" fillId="0" borderId="16" xfId="1" applyNumberFormat="1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0" borderId="18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164" fontId="6" fillId="0" borderId="18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2" borderId="2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14" fontId="1" fillId="0" borderId="23" xfId="1" applyNumberFormat="1" applyFont="1" applyFill="1" applyBorder="1" applyAlignment="1">
      <alignment horizontal="center" vertical="center"/>
    </xf>
    <xf numFmtId="14" fontId="1" fillId="0" borderId="24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164" fontId="6" fillId="2" borderId="26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1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9</xdr:col>
      <xdr:colOff>370748</xdr:colOff>
      <xdr:row>37</xdr:row>
      <xdr:rowOff>84842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5819048" cy="7066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9" sqref="M19"/>
    </sheetView>
  </sheetViews>
  <sheetFormatPr defaultRowHeight="15" x14ac:dyDescent="0.25"/>
  <sheetData/>
  <sheetProtection algorithmName="SHA-512" hashValue="WTu7ad6GDruMOjiFHbVWitCwKkNw+ghLIEwQ+H+AP6sK/xXCzHaI8IlWsYWhpWa73EIZ4RxPf7+6+RahfnOMdw==" saltValue="x5chQuUQEioyDdITo2zhF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3"/>
  <sheetViews>
    <sheetView topLeftCell="A7" zoomScaleNormal="100" workbookViewId="0">
      <selection activeCell="F43" sqref="F43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43344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2</v>
      </c>
      <c r="G21" s="29">
        <f>IF(MAX($F$29,$F$35,$F$41)=0,"-",MAX($F$29,$F$35,$F$41))</f>
        <v>9.5</v>
      </c>
      <c r="H21" s="52">
        <f>IF(ISERROR(AVERAGE($F$29,$F$35,$F$41)),"-",AVERAGE($F$29,$F$35,$F$41))</f>
        <v>5.0666666666666664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0.5</v>
      </c>
      <c r="G22" s="37">
        <f>IF(MAX($F$30,$F$36,$F$42)=0,"-",MAX($F$30,$F$36,$F$42))</f>
        <v>1.8</v>
      </c>
      <c r="H22" s="53">
        <f>IF(ISERROR(AVERAGE($F$30,$F$36,$F$42)),"-",AVERAGE($F$30,$F$36,$F$42))</f>
        <v>1.1666666666666667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43373</v>
      </c>
      <c r="D29" s="34" t="s">
        <v>19</v>
      </c>
      <c r="E29" s="49" t="s">
        <v>21</v>
      </c>
      <c r="F29" s="38">
        <v>3.7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0.5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4.2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43373</v>
      </c>
      <c r="D35" s="34" t="s">
        <v>19</v>
      </c>
      <c r="E35" s="49" t="s">
        <v>21</v>
      </c>
      <c r="F35" s="38">
        <v>2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1.2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3.2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43373</v>
      </c>
      <c r="D41" s="34" t="s">
        <v>19</v>
      </c>
      <c r="E41" s="49" t="s">
        <v>21</v>
      </c>
      <c r="F41" s="38">
        <v>9.5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1.8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11.3</v>
      </c>
    </row>
  </sheetData>
  <sheetProtection algorithmName="SHA-512" hashValue="2kO1I4h/rDxVUlXCj2R9OMhH5aLxP9SSKTPJPqELNmOCLo/M/pD2P/jqLkflilyElRcYNcsSk67/f4HU0Kw3JQ==" saltValue="CPNgEQRizpAoDgNPVXDhiQ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43"/>
  <sheetViews>
    <sheetView topLeftCell="A16" zoomScaleNormal="100" workbookViewId="0">
      <selection activeCell="G39" sqref="G39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43374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</v>
      </c>
      <c r="G21" s="29">
        <f>IF(MAX($F$29,$F$35,$F$41)=0,"-",MAX($F$29,$F$35,$F$41))</f>
        <v>10.8</v>
      </c>
      <c r="H21" s="52">
        <f>IF(ISERROR(AVERAGE($F$29,$F$35,$F$41)),"-",AVERAGE($F$29,$F$35,$F$41))</f>
        <v>4.9666666666666668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0.3</v>
      </c>
      <c r="G22" s="37">
        <f>IF(MAX($F$30,$F$36,$F$42)=0,"-",MAX($F$30,$F$36,$F$42))</f>
        <v>1.1000000000000001</v>
      </c>
      <c r="H22" s="53">
        <f>IF(ISERROR(AVERAGE($F$30,$F$36,$F$42)),"-",AVERAGE($F$30,$F$36,$F$42))</f>
        <v>0.76666666666666672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43404</v>
      </c>
      <c r="D29" s="34" t="s">
        <v>19</v>
      </c>
      <c r="E29" s="49" t="s">
        <v>21</v>
      </c>
      <c r="F29" s="38">
        <v>10.8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1.1000000000000001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11.9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43404</v>
      </c>
      <c r="D35" s="34" t="s">
        <v>19</v>
      </c>
      <c r="E35" s="49" t="s">
        <v>21</v>
      </c>
      <c r="F35" s="38">
        <v>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0.3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1.3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43404</v>
      </c>
      <c r="D41" s="34" t="s">
        <v>19</v>
      </c>
      <c r="E41" s="49" t="s">
        <v>21</v>
      </c>
      <c r="F41" s="38">
        <v>3.1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0.9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4</v>
      </c>
    </row>
  </sheetData>
  <sheetProtection algorithmName="SHA-512" hashValue="P2x54i3w/VEJrEG3o/bfFg1ZH6ULDVxmmdXup5h+2NxeNaL/VgEueCYqNYVdp6D+rMyn9G+lG8WvVcuJYNl7Iw==" saltValue="0Zad8B7tKSHNdFitLvqqpw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3"/>
  <sheetViews>
    <sheetView zoomScaleNormal="100" workbookViewId="0">
      <selection activeCell="I38" sqref="I38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43405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4.4000000000000004</v>
      </c>
      <c r="G21" s="29">
        <f>IF(MAX($F$29,$F$35,$F$41)=0,"-",MAX($F$29,$F$35,$F$41))</f>
        <v>19</v>
      </c>
      <c r="H21" s="52">
        <f>IF(ISERROR(AVERAGE($F$29,$F$35,$F$41)),"-",AVERAGE($F$29,$F$35,$F$41))</f>
        <v>12.299999999999999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1</v>
      </c>
      <c r="G22" s="37">
        <f>IF(MAX($F$30,$F$36,$F$42)=0,"-",MAX($F$30,$F$36,$F$42))</f>
        <v>3.7</v>
      </c>
      <c r="H22" s="53">
        <f>IF(ISERROR(AVERAGE($F$30,$F$36,$F$42)),"-",AVERAGE($F$30,$F$36,$F$42))</f>
        <v>2.6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43434</v>
      </c>
      <c r="D29" s="34" t="s">
        <v>19</v>
      </c>
      <c r="E29" s="49" t="s">
        <v>21</v>
      </c>
      <c r="F29" s="38">
        <v>19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3.7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22.7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43434</v>
      </c>
      <c r="D35" s="34" t="s">
        <v>19</v>
      </c>
      <c r="E35" s="49" t="s">
        <v>21</v>
      </c>
      <c r="F35" s="38">
        <v>4.4000000000000004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5.4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43434</v>
      </c>
      <c r="D41" s="34" t="s">
        <v>19</v>
      </c>
      <c r="E41" s="49" t="s">
        <v>21</v>
      </c>
      <c r="F41" s="38">
        <v>13.5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3.1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16.600000000000001</v>
      </c>
    </row>
  </sheetData>
  <sheetProtection algorithmName="SHA-512" hashValue="vOcZpKwgBnz524kOTML5MQVqs61VPrEPp8W1WfT5Iw8S5D81My8gLB4XHJVGSkKIbqxB2onkcev5XwCwmVK6Dw==" saltValue="ek62z9uv2puSk0mMCjQNHw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3"/>
  <sheetViews>
    <sheetView tabSelected="1" zoomScaleNormal="100" workbookViewId="0">
      <selection activeCell="F43" sqref="F43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43435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2.8</v>
      </c>
      <c r="G21" s="29">
        <f>IF(MAX($F$29,$F$35,$F$41)=0,"-",MAX($F$29,$F$35,$F$41))</f>
        <v>17.100000000000001</v>
      </c>
      <c r="H21" s="52">
        <f>IF(ISERROR(AVERAGE($F$29,$F$35,$F$41)),"-",AVERAGE($F$29,$F$35,$F$41))</f>
        <v>7.8000000000000007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0.6</v>
      </c>
      <c r="G22" s="37">
        <f>IF(MAX($F$30,$F$36,$F$42)=0,"-",MAX($F$30,$F$36,$F$42))</f>
        <v>8.1999999999999993</v>
      </c>
      <c r="H22" s="53">
        <f>IF(ISERROR(AVERAGE($F$30,$F$36,$F$42)),"-",AVERAGE($F$30,$F$36,$F$42))</f>
        <v>3.5999999999999996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43465</v>
      </c>
      <c r="D29" s="34" t="s">
        <v>19</v>
      </c>
      <c r="E29" s="49" t="s">
        <v>21</v>
      </c>
      <c r="F29" s="38">
        <v>3.5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2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5.5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43465</v>
      </c>
      <c r="D35" s="34" t="s">
        <v>19</v>
      </c>
      <c r="E35" s="49" t="s">
        <v>21</v>
      </c>
      <c r="F35" s="38">
        <v>2.8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0.6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3.4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43465</v>
      </c>
      <c r="D41" s="34" t="s">
        <v>19</v>
      </c>
      <c r="E41" s="49" t="s">
        <v>21</v>
      </c>
      <c r="F41" s="38">
        <v>17.100000000000001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8.1999999999999993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25.3</v>
      </c>
    </row>
  </sheetData>
  <sheetProtection algorithmName="SHA-512" hashValue="IEWCV5/Pf8mmVNtq0XrF+NWi0umbjcs+xAKwCXS9Bm2FkymgeHyu5aAw9h7itB91wVgC3dOxketlMxolmcw5sQ==" saltValue="UlspGhjFNXdzSyXFm1NG4g==" spinCount="100000" sheet="1" objects="1" scenarios="1"/>
  <mergeCells count="32">
    <mergeCell ref="C41:C42"/>
    <mergeCell ref="A15:B15"/>
    <mergeCell ref="C15:G15"/>
    <mergeCell ref="C19:C20"/>
    <mergeCell ref="D19:E20"/>
    <mergeCell ref="F19:F20"/>
    <mergeCell ref="G19:G20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A11:B11"/>
    <mergeCell ref="C11:G11"/>
    <mergeCell ref="C13:G13"/>
    <mergeCell ref="A14:B14"/>
    <mergeCell ref="C14:G1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43101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19"/>
      <c r="B8" s="19"/>
      <c r="C8" s="20"/>
      <c r="D8" s="20"/>
      <c r="E8" s="20"/>
      <c r="F8" s="20"/>
      <c r="G8" s="20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24"/>
      <c r="B12" s="24"/>
      <c r="C12" s="23"/>
      <c r="D12" s="23"/>
      <c r="E12" s="23"/>
      <c r="F12" s="23"/>
      <c r="G12" s="23"/>
    </row>
    <row r="13" spans="1:11" ht="30" customHeight="1" x14ac:dyDescent="0.2">
      <c r="A13" s="24" t="s">
        <v>14</v>
      </c>
      <c r="B13" s="24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45">
        <f>IF(MIN($F$29,$F$35,$F$41)=0,"-",MIN($F$29,$F$35,$F$41))</f>
        <v>1.1000000000000001</v>
      </c>
      <c r="G21" s="45">
        <f>IF(MAX($F$29,$F$35,$F$41)=0,"-",MAX($F$29,$F$35,$F$41))</f>
        <v>4.5</v>
      </c>
      <c r="H21" s="54">
        <f>IF(ISERROR(AVERAGE($F$29,$F$35,$F$41)),"-",AVERAGE($F$29,$F$35,$F$41))</f>
        <v>3.2666666666666671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46">
        <f>IF(MIN($F$30,$F$36,$F$42)=0,"-",MIN($F$30,$F$36,$F$42))</f>
        <v>0.4</v>
      </c>
      <c r="G22" s="46">
        <f>IF(MAX($F$30,$F$36,$F$42)=0,"-",MAX($F$30,$F$36,$F$42))</f>
        <v>5.4</v>
      </c>
      <c r="H22" s="55">
        <f>IF(ISERROR(AVERAGE($F$30,$F$36,$F$42)),"-",AVERAGE($F$30,$F$36,$F$42))</f>
        <v>2.1333333333333333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25"/>
      <c r="D26" s="25"/>
      <c r="E26" s="25"/>
      <c r="F26" s="25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43131</v>
      </c>
      <c r="D29" s="34" t="s">
        <v>19</v>
      </c>
      <c r="E29" s="49" t="s">
        <v>21</v>
      </c>
      <c r="F29" s="42">
        <v>4.2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0.6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4.8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43131</v>
      </c>
      <c r="D35" s="34" t="s">
        <v>19</v>
      </c>
      <c r="E35" s="49" t="s">
        <v>21</v>
      </c>
      <c r="F35" s="42">
        <v>1.1000000000000001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0.4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1.5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43131</v>
      </c>
      <c r="D41" s="34" t="s">
        <v>19</v>
      </c>
      <c r="E41" s="49" t="s">
        <v>21</v>
      </c>
      <c r="F41" s="42">
        <v>4.5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5.4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9.9</v>
      </c>
    </row>
  </sheetData>
  <sheetProtection sheet="1" objects="1" scenarios="1"/>
  <mergeCells count="32">
    <mergeCell ref="C41:C42"/>
    <mergeCell ref="H19:H20"/>
    <mergeCell ref="D21:E21"/>
    <mergeCell ref="A27:B27"/>
    <mergeCell ref="A33:B33"/>
    <mergeCell ref="D33:D34"/>
    <mergeCell ref="E33:E34"/>
    <mergeCell ref="F33:F34"/>
    <mergeCell ref="D22:E22"/>
    <mergeCell ref="C19:C20"/>
    <mergeCell ref="D19:E20"/>
    <mergeCell ref="F19:F20"/>
    <mergeCell ref="G19:G20"/>
    <mergeCell ref="C27:C28"/>
    <mergeCell ref="D27:D28"/>
    <mergeCell ref="E27:E28"/>
    <mergeCell ref="F27:F28"/>
    <mergeCell ref="A11:B11"/>
    <mergeCell ref="C11:G11"/>
    <mergeCell ref="A14:B14"/>
    <mergeCell ref="C14:G14"/>
    <mergeCell ref="C13:G13"/>
    <mergeCell ref="A15:B15"/>
    <mergeCell ref="C15:G15"/>
    <mergeCell ref="F39:F40"/>
    <mergeCell ref="C29:C30"/>
    <mergeCell ref="C35:C36"/>
    <mergeCell ref="C33:C34"/>
    <mergeCell ref="A39:B39"/>
    <mergeCell ref="C39:C40"/>
    <mergeCell ref="D39:D40"/>
    <mergeCell ref="E39:E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43132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1.6</v>
      </c>
      <c r="G21" s="29">
        <f>IF(MAX($F$29,$F$35,$F$41)=0,"-",MAX($F$29,$F$35,$F$41))</f>
        <v>17</v>
      </c>
      <c r="H21" s="52">
        <f>IF(ISERROR(AVERAGE($F$29,$F$35,$F$41)),"-",AVERAGE($F$29,$F$35,$F$41))</f>
        <v>7.166666666666667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0.7</v>
      </c>
      <c r="G22" s="37">
        <f>IF(MAX($F$30,$F$36,$F$42)=0,"-",MAX($F$30,$F$36,$F$42))</f>
        <v>0.9</v>
      </c>
      <c r="H22" s="53">
        <f>IF(ISERROR(AVERAGE($F$30,$F$36,$F$42)),"-",AVERAGE($F$30,$F$36,$F$42))</f>
        <v>0.83333333333333337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43159</v>
      </c>
      <c r="D29" s="34" t="s">
        <v>19</v>
      </c>
      <c r="E29" s="49" t="s">
        <v>21</v>
      </c>
      <c r="F29" s="42">
        <v>17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0.9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17.899999999999999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43159</v>
      </c>
      <c r="D35" s="34" t="s">
        <v>19</v>
      </c>
      <c r="E35" s="49" t="s">
        <v>21</v>
      </c>
      <c r="F35" s="42">
        <v>1.6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0.9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2.5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43159</v>
      </c>
      <c r="D41" s="34" t="s">
        <v>19</v>
      </c>
      <c r="E41" s="49" t="s">
        <v>21</v>
      </c>
      <c r="F41" s="42">
        <v>2.9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0.7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3.5999999999999996</v>
      </c>
    </row>
  </sheetData>
  <sheetProtection algorithmName="SHA-512" hashValue="i5dE0uf0c2edSVobq9ro3jHnkBuA9BDd9FpNv9BOwdDEJv5ot8YRuLprNgciusfXF9b/nNQDEq1Wapkbbb5dVw==" saltValue="2vVFdHCkifxqSKDD8ZZ1BA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43160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45">
        <f>IF(MIN($F$29,$F$35,$F$41)=0,"-",MIN($F$29,$F$35,$F$41))</f>
        <v>1.5</v>
      </c>
      <c r="G21" s="45">
        <f>IF(MAX($F$29,$F$35,$F$41)=0,"-",MAX($F$29,$F$35,$F$41))</f>
        <v>2.5</v>
      </c>
      <c r="H21" s="54">
        <f>IF(ISERROR(AVERAGE($F$29,$F$35,$F$41)),"-",AVERAGE($F$29,$F$35,$F$41))</f>
        <v>2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46">
        <f>IF(MIN($F$30,$F$36,$F$42)=0,"-",MIN($F$30,$F$36,$F$42))</f>
        <v>1.9</v>
      </c>
      <c r="G22" s="46">
        <f>IF(MAX($F$30,$F$36,$F$42)=0,"-",MAX($F$30,$F$36,$F$42))</f>
        <v>2.8</v>
      </c>
      <c r="H22" s="55">
        <f>IF(ISERROR(AVERAGE($F$30,$F$36,$F$42)),"-",AVERAGE($F$30,$F$36,$F$42))</f>
        <v>2.3499999999999996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 t="s">
        <v>29</v>
      </c>
      <c r="D29" s="34" t="s">
        <v>19</v>
      </c>
      <c r="E29" s="49" t="s">
        <v>21</v>
      </c>
      <c r="F29" s="42"/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/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0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/>
      <c r="D35" s="34" t="s">
        <v>19</v>
      </c>
      <c r="E35" s="49" t="s">
        <v>21</v>
      </c>
      <c r="F35" s="42">
        <v>1.5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1.9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3.4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/>
      <c r="D41" s="34" t="s">
        <v>19</v>
      </c>
      <c r="E41" s="49" t="s">
        <v>21</v>
      </c>
      <c r="F41" s="42">
        <v>2.5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2.8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5.3</v>
      </c>
    </row>
  </sheetData>
  <sheetProtection algorithmName="SHA-512" hashValue="Jux7hzt/gjiPmKXp4goFfPVkESO+rGz+smvQfjcdd/kv4lvrAtaSgRF49uLIO1sKKwKiVWnmc/43UJlFdmjHcA==" saltValue="XK19V8OgprW+iz4KURbZjQ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43191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2.2000000000000002</v>
      </c>
      <c r="G21" s="29">
        <f>IF(MAX($F$29,$F$35,$F$41)=0,"-",MAX($F$29,$F$35,$F$41))</f>
        <v>2.9</v>
      </c>
      <c r="H21" s="52">
        <f>IF(ISERROR(AVERAGE($F$29,$F$35,$F$41)),"-",AVERAGE($F$29,$F$35,$F$41))</f>
        <v>2.5666666666666664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0.7</v>
      </c>
      <c r="G22" s="37">
        <f>IF(MAX($F$30,$F$36,$F$42)=0,"-",MAX($F$30,$F$36,$F$42))</f>
        <v>4.5</v>
      </c>
      <c r="H22" s="53">
        <f>IF(ISERROR(AVERAGE($F$30,$F$36,$F$42)),"-",AVERAGE($F$30,$F$36,$F$42))</f>
        <v>2.2333333333333334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43220</v>
      </c>
      <c r="D29" s="34" t="s">
        <v>19</v>
      </c>
      <c r="E29" s="49" t="s">
        <v>21</v>
      </c>
      <c r="F29" s="42">
        <v>2.9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0.7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3.5999999999999996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43220</v>
      </c>
      <c r="D35" s="34" t="s">
        <v>19</v>
      </c>
      <c r="E35" s="49" t="s">
        <v>21</v>
      </c>
      <c r="F35" s="42">
        <v>2.2000000000000002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1.5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3.7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43220</v>
      </c>
      <c r="D41" s="34" t="s">
        <v>19</v>
      </c>
      <c r="E41" s="49" t="s">
        <v>21</v>
      </c>
      <c r="F41" s="42">
        <v>2.6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4.5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7.1</v>
      </c>
    </row>
  </sheetData>
  <sheetProtection algorithmName="SHA-512" hashValue="+LvlHt+iCOPdwA12pgMtQLdQG+U3VFaju2b+weR7tWwzWV/VnIL/WjbD5OzCCI3yiiuFY5qJMqpdAyd6uwbNiw==" saltValue="GRqZFoi7/i17wky4SEv8jw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43221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2.7</v>
      </c>
      <c r="G21" s="29">
        <f>IF(MAX($F$29,$F$35,$F$41)=0,"-",MAX($F$29,$F$35,$F$41))</f>
        <v>3.1</v>
      </c>
      <c r="H21" s="52">
        <f>IF(ISERROR(AVERAGE($F$29,$F$35,$F$41)),"-",AVERAGE($F$29,$F$35,$F$41))</f>
        <v>2.9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0.3</v>
      </c>
      <c r="G22" s="37">
        <f>IF(MAX($F$30,$F$36,$F$42)=0,"-",MAX($F$30,$F$36,$F$42))</f>
        <v>0.8</v>
      </c>
      <c r="H22" s="53">
        <f>IF(ISERROR(AVERAGE($F$30,$F$36,$F$42)),"-",AVERAGE($F$30,$F$36,$F$42))</f>
        <v>0.56666666666666676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43251</v>
      </c>
      <c r="D29" s="34" t="s">
        <v>19</v>
      </c>
      <c r="E29" s="49" t="s">
        <v>21</v>
      </c>
      <c r="F29" s="38">
        <v>3.1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0.3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3.4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43251</v>
      </c>
      <c r="D35" s="34" t="s">
        <v>19</v>
      </c>
      <c r="E35" s="49" t="s">
        <v>21</v>
      </c>
      <c r="F35" s="38">
        <v>2.9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0.8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3.7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43251</v>
      </c>
      <c r="D41" s="34" t="s">
        <v>19</v>
      </c>
      <c r="E41" s="49" t="s">
        <v>21</v>
      </c>
      <c r="F41" s="38">
        <v>2.7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0.6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3.3000000000000003</v>
      </c>
    </row>
  </sheetData>
  <sheetProtection algorithmName="SHA-512" hashValue="fGxvkFD2oXg3krA0fABBA46rJMzsiYgaMcn/SF1I/yTiPa55LAMaH1nTQSeAhZ528Bg59uDZ0hkOZSGs4a9luQ==" saltValue="IHe8lDRkbP4pLtWOQRmnGg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zoomScaleNormal="100" workbookViewId="0">
      <selection activeCell="G42" sqref="G4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43252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1.1000000000000001</v>
      </c>
      <c r="G21" s="29">
        <f>IF(MAX($F$29,$F$35,$F$41)=0,"-",MAX($F$29,$F$35,$F$41))</f>
        <v>2.5</v>
      </c>
      <c r="H21" s="52">
        <f>IF(ISERROR(AVERAGE($F$29,$F$35,$F$41)),"-",AVERAGE($F$29,$F$35,$F$41))</f>
        <v>1.5666666666666667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0.1</v>
      </c>
      <c r="G22" s="37">
        <f>IF(MAX($F$30,$F$36,$F$42)=0,"-",MAX($F$30,$F$36,$F$42))</f>
        <v>0.8</v>
      </c>
      <c r="H22" s="53">
        <f>IF(ISERROR(AVERAGE($F$30,$F$36,$F$42)),"-",AVERAGE($F$30,$F$36,$F$42))</f>
        <v>0.5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43281</v>
      </c>
      <c r="D29" s="34" t="s">
        <v>19</v>
      </c>
      <c r="E29" s="49" t="s">
        <v>21</v>
      </c>
      <c r="F29" s="38">
        <v>1.1000000000000001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0.1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1.2000000000000002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43281</v>
      </c>
      <c r="D35" s="34" t="s">
        <v>19</v>
      </c>
      <c r="E35" s="49" t="s">
        <v>21</v>
      </c>
      <c r="F35" s="38">
        <v>1.1000000000000001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0.6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1.7000000000000002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43281</v>
      </c>
      <c r="D41" s="34" t="s">
        <v>19</v>
      </c>
      <c r="E41" s="49" t="s">
        <v>21</v>
      </c>
      <c r="F41" s="38">
        <v>2.5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0.8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3.3</v>
      </c>
    </row>
  </sheetData>
  <sheetProtection algorithmName="SHA-512" hashValue="vH6N/YfzCBmN2w6nv6aW1SwbQfsstVCxYnLBdUMjLlzaJIuzRgLvJ4nts/EvRXRzfMtEYSBFEsyn2StHN05l0A==" saltValue="IZlIBVTLJuankLexkK7xnQ==" spinCount="100000" sheet="1" objects="1" scenarios="1"/>
  <mergeCells count="31">
    <mergeCell ref="C35:C36"/>
    <mergeCell ref="C41:C42"/>
    <mergeCell ref="A27:B27"/>
    <mergeCell ref="F27:F28"/>
    <mergeCell ref="A33:B33"/>
    <mergeCell ref="C33:C34"/>
    <mergeCell ref="D33:D34"/>
    <mergeCell ref="E33:E34"/>
    <mergeCell ref="F33:F34"/>
    <mergeCell ref="C29:C30"/>
    <mergeCell ref="A39:B39"/>
    <mergeCell ref="C39:C40"/>
    <mergeCell ref="D39:D40"/>
    <mergeCell ref="E39:E40"/>
    <mergeCell ref="F39:F40"/>
    <mergeCell ref="A11:B11"/>
    <mergeCell ref="C11:G11"/>
    <mergeCell ref="C13:G13"/>
    <mergeCell ref="A14:B14"/>
    <mergeCell ref="A15:B15"/>
    <mergeCell ref="C15:G15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3"/>
  <sheetViews>
    <sheetView zoomScaleNormal="100" workbookViewId="0">
      <selection activeCell="G42" sqref="G4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43282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</v>
      </c>
      <c r="G21" s="29">
        <f>IF(MAX($F$29,$F$35,$F$41)=0,"-",MAX($F$29,$F$35,$F$41))</f>
        <v>4.4000000000000004</v>
      </c>
      <c r="H21" s="52">
        <f>IF(ISERROR(AVERAGE($F$29,$F$35,$F$41)),"-",AVERAGE($F$29,$F$35,$F$41))</f>
        <v>2.1666666666666665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0.2</v>
      </c>
      <c r="G22" s="37">
        <f>IF(MAX($F$30,$F$36,$F$42)=0,"-",MAX($F$30,$F$36,$F$42))</f>
        <v>2.2999999999999998</v>
      </c>
      <c r="H22" s="53">
        <f>IF(ISERROR(AVERAGE($F$30,$F$36,$F$42)),"-",AVERAGE($F$30,$F$36,$F$42))</f>
        <v>0.89999999999999991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/>
      <c r="D29" s="34" t="s">
        <v>19</v>
      </c>
      <c r="E29" s="49" t="s">
        <v>21</v>
      </c>
      <c r="F29" s="38">
        <v>1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0.2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1.2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/>
      <c r="D35" s="34" t="s">
        <v>19</v>
      </c>
      <c r="E35" s="49" t="s">
        <v>21</v>
      </c>
      <c r="F35" s="38">
        <v>1.1000000000000001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0.2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1.3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/>
      <c r="D41" s="34" t="s">
        <v>19</v>
      </c>
      <c r="E41" s="49" t="s">
        <v>21</v>
      </c>
      <c r="F41" s="38">
        <v>4.4000000000000004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2.2999999999999998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6.7</v>
      </c>
    </row>
  </sheetData>
  <sheetProtection algorithmName="SHA-512" hashValue="KOdh2evprcp7sXpeQoi3GeeYvOc34vrcB17jjRRGVCqRMUXrKjBPbUvNWjlLiukYyPAJ/WfW2y1m6ynn0TBwLg==" saltValue="JjsXOs9/WHXnG6rb3WdEIA==" spinCount="100000" sheet="1" objects="1" scenarios="1"/>
  <mergeCells count="31">
    <mergeCell ref="C35:C36"/>
    <mergeCell ref="C41:C42"/>
    <mergeCell ref="A27:B27"/>
    <mergeCell ref="F27:F28"/>
    <mergeCell ref="A33:B33"/>
    <mergeCell ref="C33:C34"/>
    <mergeCell ref="D33:D34"/>
    <mergeCell ref="E33:E34"/>
    <mergeCell ref="F33:F34"/>
    <mergeCell ref="C29:C30"/>
    <mergeCell ref="A39:B39"/>
    <mergeCell ref="C39:C40"/>
    <mergeCell ref="D39:D40"/>
    <mergeCell ref="E39:E40"/>
    <mergeCell ref="F39:F40"/>
    <mergeCell ref="A11:B11"/>
    <mergeCell ref="C11:G11"/>
    <mergeCell ref="C13:G13"/>
    <mergeCell ref="A14:B14"/>
    <mergeCell ref="A15:B15"/>
    <mergeCell ref="C15:G15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3"/>
  <sheetViews>
    <sheetView topLeftCell="A4" zoomScaleNormal="100" workbookViewId="0">
      <selection activeCell="G42" sqref="G4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43313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3.8</v>
      </c>
      <c r="G21" s="29">
        <f>IF(MAX($F$29,$F$35,$F$41)=0,"-",MAX($F$29,$F$35,$F$41))</f>
        <v>13.5</v>
      </c>
      <c r="H21" s="52">
        <f>IF(ISERROR(AVERAGE($F$29,$F$35,$F$41)),"-",AVERAGE($F$29,$F$35,$F$41))</f>
        <v>7.1333333333333337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1</v>
      </c>
      <c r="G22" s="37">
        <f>IF(MAX($F$30,$F$36,$F$42)=0,"-",MAX($F$30,$F$36,$F$42))</f>
        <v>1.2</v>
      </c>
      <c r="H22" s="53">
        <f>IF(ISERROR(AVERAGE($F$30,$F$36,$F$42)),"-",AVERAGE($F$30,$F$36,$F$42))</f>
        <v>1.0666666666666667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43343</v>
      </c>
      <c r="D29" s="34" t="s">
        <v>19</v>
      </c>
      <c r="E29" s="49" t="s">
        <v>21</v>
      </c>
      <c r="F29" s="38">
        <v>13.5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1.2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14.7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43343</v>
      </c>
      <c r="D35" s="34" t="s">
        <v>19</v>
      </c>
      <c r="E35" s="49" t="s">
        <v>21</v>
      </c>
      <c r="F35" s="38">
        <v>4.0999999999999996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5.0999999999999996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43343</v>
      </c>
      <c r="D41" s="34" t="s">
        <v>19</v>
      </c>
      <c r="E41" s="49" t="s">
        <v>21</v>
      </c>
      <c r="F41" s="38">
        <v>3.8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1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4.8</v>
      </c>
    </row>
  </sheetData>
  <sheetProtection algorithmName="SHA-512" hashValue="PeYm4LdVy1cWN0XtLbYamKTb2X9tVoazIz30mjFL0L5441kgwJ4H1Qy2JbrgNGfAJB+KC35vqlNep5ZTl9Z74w==" saltValue="CP/wHqxz4cowSpEq6TUBSg==" spinCount="100000" sheet="1" objects="1" scenarios="1"/>
  <mergeCells count="31">
    <mergeCell ref="C41:C42"/>
    <mergeCell ref="A15:B15"/>
    <mergeCell ref="C15:G15"/>
    <mergeCell ref="A11:B11"/>
    <mergeCell ref="C11:G11"/>
    <mergeCell ref="C13:G13"/>
    <mergeCell ref="A14:B14"/>
    <mergeCell ref="C19:C20"/>
    <mergeCell ref="D19:E20"/>
    <mergeCell ref="F19:F20"/>
    <mergeCell ref="G19:G20"/>
    <mergeCell ref="A33:B33"/>
    <mergeCell ref="C33:C34"/>
    <mergeCell ref="D33:D34"/>
    <mergeCell ref="E33:E34"/>
    <mergeCell ref="F33:F34"/>
    <mergeCell ref="H19:H20"/>
    <mergeCell ref="D21:E21"/>
    <mergeCell ref="D22:E22"/>
    <mergeCell ref="C27:C28"/>
    <mergeCell ref="D27:D28"/>
    <mergeCell ref="E27:E28"/>
    <mergeCell ref="F27:F28"/>
    <mergeCell ref="E39:E40"/>
    <mergeCell ref="F39:F40"/>
    <mergeCell ref="C35:C36"/>
    <mergeCell ref="A27:B27"/>
    <mergeCell ref="C29:C30"/>
    <mergeCell ref="A39:B39"/>
    <mergeCell ref="C39:C40"/>
    <mergeCell ref="D39:D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Dust Monitoring Point Locations</vt:lpstr>
      <vt:lpstr>Jan - 2018</vt:lpstr>
      <vt:lpstr>Feb - 2018</vt:lpstr>
      <vt:lpstr>Mar - 2018</vt:lpstr>
      <vt:lpstr>Apr - 2018</vt:lpstr>
      <vt:lpstr>May - 2018</vt:lpstr>
      <vt:lpstr>Jun - 2018</vt:lpstr>
      <vt:lpstr>Jul - 2018</vt:lpstr>
      <vt:lpstr>Aug - 2018</vt:lpstr>
      <vt:lpstr>Sep - 2018</vt:lpstr>
      <vt:lpstr>Oct - 2018</vt:lpstr>
      <vt:lpstr>Nov - 2018</vt:lpstr>
      <vt:lpstr>Dec - 2018</vt:lpstr>
      <vt:lpstr>'Apr - 2018'!Print_Area</vt:lpstr>
      <vt:lpstr>'Aug - 2018'!Print_Area</vt:lpstr>
      <vt:lpstr>'Dec - 2018'!Print_Area</vt:lpstr>
      <vt:lpstr>'Feb - 2018'!Print_Area</vt:lpstr>
      <vt:lpstr>'Jan - 2018'!Print_Area</vt:lpstr>
      <vt:lpstr>'Jul - 2018'!Print_Area</vt:lpstr>
      <vt:lpstr>'Jun - 2018'!Print_Area</vt:lpstr>
      <vt:lpstr>'Mar - 2018'!Print_Area</vt:lpstr>
      <vt:lpstr>'May - 2018'!Print_Area</vt:lpstr>
      <vt:lpstr>'Nov - 2018'!Print_Area</vt:lpstr>
      <vt:lpstr>'Oct - 2018'!Print_Area</vt:lpstr>
      <vt:lpstr>'Sep - 2018'!Print_Area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Alycia Campbell</cp:lastModifiedBy>
  <cp:lastPrinted>2016-09-13T02:17:16Z</cp:lastPrinted>
  <dcterms:created xsi:type="dcterms:W3CDTF">2016-02-01T21:38:37Z</dcterms:created>
  <dcterms:modified xsi:type="dcterms:W3CDTF">2019-01-20T22:42:43Z</dcterms:modified>
</cp:coreProperties>
</file>